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1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</externalReferences>
  <definedNames>
    <definedName name="_xlnm.Print_Titles" localSheetId="0">'пр 1'!$6:$7</definedName>
    <definedName name="_xlnm.Print_Titles" localSheetId="1">'пр 2'!$7:$9</definedName>
    <definedName name="_xlnm.Print_Area" localSheetId="2">'пр 3'!$A$1:$I$11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<sst xmlns="http://schemas.openxmlformats.org/spreadsheetml/2006/main" count="102" uniqueCount="85">
  <si>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</si>
  <si>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</si>
  <si>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</si>
  <si>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</si>
  <si>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</si>
  <si>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</si>
  <si>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</si>
  <si>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</si>
  <si>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</si>
  <si>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</si>
  <si>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</si>
  <si>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</si>
  <si>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</si>
  <si>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</si>
  <si>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</si>
  <si>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</si>
  <si>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к  протоколу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</si>
  <si>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</si>
  <si>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</si>
  <si>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</si>
  <si>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</si>
  <si>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</si>
  <si>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</si>
  <si>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</si>
  <si>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</si>
  <si>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оплату услуг, выполненных сторонними организациями</t>
  </si>
  <si>
    <t>Расходы на сырье и материалы</t>
  </si>
  <si>
    <t>общества с ограниченной ответственностью «Ужурский сервисцентр» (г. Ужур, ИНН 2439006891)</t>
  </si>
  <si>
    <t>к экспертному закл.</t>
  </si>
  <si>
    <t>Тарифы на услуги по утилизации (захоронению) твердых бытовых отходов для потребителей общества с ограниченной ответственностью «Ужурский сервисцентр»  (г. Ужур, ИНН 2439006891)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</si>
  <si>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</si>
  <si>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</si>
  <si>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</si>
  <si>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</si>
  <si>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</si>
  <si>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</si>
  <si>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</si>
  <si>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</si>
  <si>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</si>
  <si>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Приложение № 3                                           к экспертному заключению по делу № 307-13в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</si>
  <si>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</si>
  <si>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</si>
  <si>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</si>
  <si>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</si>
  <si>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</si>
  <si>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</si>
  <si>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</si>
  <si>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</si>
  <si>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</si>
  <si>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</si>
  <si>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Приложение № 2                                           к экспертному заключению по делу 
№ 307-13в</t>
  </si>
  <si>
    <t>Расходы на оплату труда основного персонала</t>
  </si>
  <si>
    <t>Отчисления на социальные нужды</t>
  </si>
  <si>
    <t>Амортизация и аренда основных средств и нематериальных активов</t>
  </si>
  <si>
    <t>Ремонт и техническое обслуживание, в т.ч.</t>
  </si>
  <si>
    <t>расходы на оплату труда ремонтного персонала</t>
  </si>
  <si>
    <t>капитальный ремонт</t>
  </si>
  <si>
    <t>отчисления на социальные нужды</t>
  </si>
  <si>
    <t>9.1.</t>
  </si>
  <si>
    <t>Валовая прибыль, в т.ч.</t>
  </si>
  <si>
    <t>налоги и сборы</t>
  </si>
  <si>
    <t>Выручка от регулируемой деятельности</t>
  </si>
  <si>
    <t>текущий ремонт</t>
  </si>
  <si>
    <t>расходы на оплату труда общепроизводственного персонала</t>
  </si>
  <si>
    <t>расходы на оплату труда общехозяйственного персонала</t>
  </si>
  <si>
    <t>Итого себестоимость</t>
  </si>
  <si>
    <t>численность основного персонала, чел.</t>
  </si>
  <si>
    <t>2.1.</t>
  </si>
  <si>
    <t>5.1.</t>
  </si>
  <si>
    <t>5.2.</t>
  </si>
  <si>
    <t>5.3.</t>
  </si>
  <si>
    <t>5.4.</t>
  </si>
  <si>
    <t>7.1.</t>
  </si>
  <si>
    <t>расходы на ГСМ</t>
  </si>
  <si>
    <t>7.2.</t>
  </si>
  <si>
    <t>общепроизводственные (цеховые) расходы, в т.ч.</t>
  </si>
  <si>
    <t>7.2.1.</t>
  </si>
  <si>
    <t>7.2.2.</t>
  </si>
  <si>
    <t>7.3.</t>
  </si>
  <si>
    <t>общехозяйственные (управленческие) расходы, в т.ч.</t>
  </si>
  <si>
    <t>7.3.1.</t>
  </si>
  <si>
    <t>7.3.2.</t>
  </si>
  <si>
    <t>Прочие расходы, связанные с утилизацией (захоронением) отходов, в т. ч.</t>
  </si>
  <si>
    <t>Приложение № 1
к экспертному заключению 
по делу № 307-13в</t>
  </si>
  <si>
    <t>общества с ограниченной ответственностью «Ужурский сервисцентр»                                 (г. Ужур, ИНН 2439006891)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</si>
</sst>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  <numFmt numFmtId="199" formatCode="#,##0.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57" applyFont="1" applyBorder="1" applyAlignment="1">
      <alignment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horizontal="left" vertical="center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vertical="center" wrapText="1"/>
      <protection/>
    </xf>
    <xf numFmtId="0" fontId="46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0" fontId="48" fillId="0" borderId="10" xfId="57" applyFont="1" applyBorder="1" applyAlignment="1">
      <alignment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2" fontId="48" fillId="0" borderId="10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" fontId="1" fillId="0" borderId="12" xfId="53" applyNumberFormat="1" applyFont="1" applyFill="1" applyBorder="1" applyAlignment="1">
      <alignment horizontal="center" vertical="center"/>
      <protection/>
    </xf>
    <xf numFmtId="198" fontId="1" fillId="0" borderId="12" xfId="53" applyNumberFormat="1" applyFont="1" applyFill="1" applyBorder="1" applyAlignment="1">
      <alignment horizontal="center" vertical="center"/>
      <protection/>
    </xf>
    <xf numFmtId="198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9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7" fillId="0" borderId="0" xfId="57" applyFont="1" applyAlignment="1">
      <alignment horizontal="center"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view="pageLayout" workbookViewId="0" topLeftCell="A1">
      <selection activeCell="E15" sqref="E15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37"/>
      <c r="B1" s="37"/>
      <c r="C1" s="37"/>
      <c r="D1" s="44" t="s">
        <v>83</v>
      </c>
      <c r="E1" s="45"/>
      <c r="F1" s="45"/>
    </row>
    <row r="2" spans="1:6" ht="30" customHeight="1">
      <c r="A2" s="37"/>
      <c r="B2" s="37"/>
      <c r="C2" s="37"/>
      <c r="D2" s="37"/>
      <c r="E2" s="37"/>
      <c r="F2" s="38"/>
    </row>
    <row r="3" spans="1:7" ht="20.25" customHeight="1">
      <c r="A3" s="42" t="s">
        <v>40</v>
      </c>
      <c r="B3" s="42"/>
      <c r="C3" s="42"/>
      <c r="D3" s="42"/>
      <c r="E3" s="42"/>
      <c r="F3" s="42"/>
      <c r="G3" s="15" t="s">
        <v>16</v>
      </c>
    </row>
    <row r="4" spans="1:9" ht="38.25" customHeight="1">
      <c r="A4" s="43" t="s">
        <v>84</v>
      </c>
      <c r="B4" s="43"/>
      <c r="C4" s="43"/>
      <c r="D4" s="43"/>
      <c r="E4" s="43"/>
      <c r="F4" s="43"/>
      <c r="G4" s="1"/>
      <c r="H4" s="1"/>
      <c r="I4" s="1"/>
    </row>
    <row r="5" spans="1:6" ht="18.75">
      <c r="A5" s="37"/>
      <c r="B5" s="37"/>
      <c r="C5" s="37"/>
      <c r="D5" s="37"/>
      <c r="E5" s="37"/>
      <c r="F5" s="38"/>
    </row>
    <row r="6" spans="1:6" ht="36" customHeight="1">
      <c r="A6" s="46" t="s">
        <v>6</v>
      </c>
      <c r="B6" s="46" t="s">
        <v>7</v>
      </c>
      <c r="C6" s="46" t="s">
        <v>8</v>
      </c>
      <c r="D6" s="48" t="s">
        <v>41</v>
      </c>
      <c r="E6" s="49"/>
      <c r="F6" s="50"/>
    </row>
    <row r="7" spans="1:6" ht="15.75">
      <c r="A7" s="47"/>
      <c r="B7" s="47"/>
      <c r="C7" s="47"/>
      <c r="D7" s="34" t="s">
        <v>17</v>
      </c>
      <c r="E7" s="34" t="s">
        <v>18</v>
      </c>
      <c r="F7" s="34" t="s">
        <v>42</v>
      </c>
    </row>
    <row r="8" spans="1:6" ht="20.2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</row>
    <row r="9" spans="1:6" ht="47.25" customHeight="1">
      <c r="A9" s="34">
        <v>1</v>
      </c>
      <c r="B9" s="35" t="s">
        <v>43</v>
      </c>
      <c r="C9" s="34" t="s">
        <v>44</v>
      </c>
      <c r="D9" s="34">
        <f>D10+D11+D12</f>
        <v>21.939999999999998</v>
      </c>
      <c r="E9" s="34">
        <f>E10+E11+E12</f>
        <v>21.939999999999998</v>
      </c>
      <c r="F9" s="34">
        <f>F10+F11+F12</f>
        <v>21.939999999999998</v>
      </c>
    </row>
    <row r="10" spans="1:6" ht="36" customHeight="1">
      <c r="A10" s="34" t="s">
        <v>1</v>
      </c>
      <c r="B10" s="35" t="s">
        <v>45</v>
      </c>
      <c r="C10" s="34" t="s">
        <v>44</v>
      </c>
      <c r="D10" s="19">
        <v>0</v>
      </c>
      <c r="E10" s="19">
        <v>0</v>
      </c>
      <c r="F10" s="19">
        <v>0</v>
      </c>
    </row>
    <row r="11" spans="1:6" ht="15.75">
      <c r="A11" s="34" t="s">
        <v>2</v>
      </c>
      <c r="B11" s="35" t="s">
        <v>46</v>
      </c>
      <c r="C11" s="34" t="s">
        <v>44</v>
      </c>
      <c r="D11" s="34">
        <v>1.42</v>
      </c>
      <c r="E11" s="34">
        <v>1.42</v>
      </c>
      <c r="F11" s="34">
        <v>1.42</v>
      </c>
    </row>
    <row r="12" spans="1:6" ht="15.75">
      <c r="A12" s="34" t="s">
        <v>47</v>
      </c>
      <c r="B12" s="35" t="s">
        <v>48</v>
      </c>
      <c r="C12" s="34" t="s">
        <v>44</v>
      </c>
      <c r="D12" s="34">
        <v>20.52</v>
      </c>
      <c r="E12" s="34">
        <v>20.52</v>
      </c>
      <c r="F12" s="34">
        <v>20.52</v>
      </c>
    </row>
    <row r="13" spans="1:6" ht="31.5">
      <c r="A13" s="34">
        <v>2</v>
      </c>
      <c r="B13" s="35" t="s">
        <v>21</v>
      </c>
      <c r="C13" s="34" t="s">
        <v>49</v>
      </c>
      <c r="D13" s="34">
        <v>0</v>
      </c>
      <c r="E13" s="34">
        <v>0</v>
      </c>
      <c r="F13" s="36">
        <v>0</v>
      </c>
    </row>
    <row r="14" spans="1:6" ht="31.5">
      <c r="A14" s="34">
        <v>3</v>
      </c>
      <c r="B14" s="35" t="s">
        <v>19</v>
      </c>
      <c r="C14" s="33" t="s">
        <v>44</v>
      </c>
      <c r="D14" s="19">
        <v>184.67</v>
      </c>
      <c r="E14" s="19">
        <v>184.67</v>
      </c>
      <c r="F14" s="19">
        <v>184.666</v>
      </c>
    </row>
    <row r="15" spans="1:6" ht="31.5">
      <c r="A15" s="34">
        <v>4</v>
      </c>
      <c r="B15" s="35" t="s">
        <v>20</v>
      </c>
      <c r="C15" s="33" t="s">
        <v>44</v>
      </c>
      <c r="D15" s="19">
        <v>0</v>
      </c>
      <c r="E15" s="19">
        <v>0</v>
      </c>
      <c r="F15" s="19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32"/>
  <sheetViews>
    <sheetView tabSelected="1" view="pageLayout" workbookViewId="0" topLeftCell="A26">
      <selection activeCell="D32" sqref="D32"/>
    </sheetView>
  </sheetViews>
  <sheetFormatPr defaultColWidth="9.140625" defaultRowHeight="12.75"/>
  <cols>
    <col min="1" max="1" width="5.8515625" style="3" customWidth="1"/>
    <col min="2" max="2" width="26.00390625" style="3" customWidth="1"/>
    <col min="3" max="4" width="10.140625" style="4" customWidth="1"/>
    <col min="5" max="5" width="12.8515625" style="3" customWidth="1"/>
    <col min="6" max="7" width="10.140625" style="3" customWidth="1"/>
    <col min="8" max="8" width="12.8515625" style="3" customWidth="1"/>
    <col min="9" max="10" width="10.140625" style="3" customWidth="1"/>
    <col min="11" max="11" width="12.8515625" style="3" customWidth="1"/>
    <col min="12" max="12" width="22.00390625" style="3" customWidth="1"/>
    <col min="13" max="16384" width="9.140625" style="3" customWidth="1"/>
  </cols>
  <sheetData>
    <row r="1" ht="15.75" hidden="1"/>
    <row r="2" spans="2:11" ht="54.75" customHeight="1">
      <c r="B2" s="16"/>
      <c r="C2" s="52"/>
      <c r="D2" s="52"/>
      <c r="E2" s="52"/>
      <c r="F2" s="18"/>
      <c r="G2" s="18"/>
      <c r="H2" s="52" t="s">
        <v>50</v>
      </c>
      <c r="I2" s="52"/>
      <c r="J2" s="52"/>
      <c r="K2" s="52"/>
    </row>
    <row r="3" spans="1:4" ht="18.75">
      <c r="A3" s="5"/>
      <c r="B3" s="5"/>
      <c r="C3" s="6"/>
      <c r="D3" s="6"/>
    </row>
    <row r="4" spans="1:12" ht="19.5" customHeight="1">
      <c r="A4" s="53" t="s">
        <v>10</v>
      </c>
      <c r="B4" s="53"/>
      <c r="C4" s="53"/>
      <c r="D4" s="53"/>
      <c r="E4" s="53"/>
      <c r="F4" s="54"/>
      <c r="G4" s="54"/>
      <c r="H4" s="54"/>
      <c r="I4" s="54"/>
      <c r="J4" s="54"/>
      <c r="K4" s="54"/>
      <c r="L4" s="15" t="s">
        <v>28</v>
      </c>
    </row>
    <row r="5" spans="1:11" ht="19.5" customHeight="1">
      <c r="A5" s="43" t="s">
        <v>27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5:11" ht="16.5" customHeight="1">
      <c r="E6" s="7"/>
      <c r="F6" s="7"/>
      <c r="G6" s="7"/>
      <c r="H6" s="7"/>
      <c r="I6" s="7"/>
      <c r="J6" s="7"/>
      <c r="K6" s="7" t="s">
        <v>5</v>
      </c>
    </row>
    <row r="7" spans="1:11" ht="17.25" customHeight="1">
      <c r="A7" s="51" t="s">
        <v>6</v>
      </c>
      <c r="B7" s="51" t="s">
        <v>0</v>
      </c>
      <c r="C7" s="51" t="s">
        <v>22</v>
      </c>
      <c r="D7" s="51"/>
      <c r="E7" s="51"/>
      <c r="F7" s="51" t="s">
        <v>24</v>
      </c>
      <c r="G7" s="51"/>
      <c r="H7" s="51"/>
      <c r="I7" s="51" t="s">
        <v>23</v>
      </c>
      <c r="J7" s="51"/>
      <c r="K7" s="51"/>
    </row>
    <row r="8" spans="1:11" ht="68.25" customHeight="1">
      <c r="A8" s="51"/>
      <c r="B8" s="51"/>
      <c r="C8" s="8" t="s">
        <v>9</v>
      </c>
      <c r="D8" s="8" t="s">
        <v>3</v>
      </c>
      <c r="E8" s="9" t="s">
        <v>4</v>
      </c>
      <c r="F8" s="8" t="s">
        <v>9</v>
      </c>
      <c r="G8" s="8" t="s">
        <v>3</v>
      </c>
      <c r="H8" s="9" t="s">
        <v>4</v>
      </c>
      <c r="I8" s="8" t="s">
        <v>9</v>
      </c>
      <c r="J8" s="8" t="s">
        <v>3</v>
      </c>
      <c r="K8" s="9" t="s">
        <v>4</v>
      </c>
    </row>
    <row r="9" spans="1:11" ht="15.75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37.5" customHeight="1">
      <c r="A10" s="11">
        <v>1</v>
      </c>
      <c r="B10" s="13" t="s">
        <v>26</v>
      </c>
      <c r="C10" s="39">
        <v>0</v>
      </c>
      <c r="D10" s="39">
        <v>0</v>
      </c>
      <c r="E10" s="39">
        <f aca="true" t="shared" si="0" ref="E10:E32">C10-D10</f>
        <v>0</v>
      </c>
      <c r="F10" s="39">
        <v>0</v>
      </c>
      <c r="G10" s="39">
        <v>0</v>
      </c>
      <c r="H10" s="39">
        <f>F10-G10</f>
        <v>0</v>
      </c>
      <c r="I10" s="39">
        <v>0</v>
      </c>
      <c r="J10" s="39">
        <v>0</v>
      </c>
      <c r="K10" s="39">
        <f>I10-J10</f>
        <v>0</v>
      </c>
    </row>
    <row r="11" spans="1:11" ht="31.5">
      <c r="A11" s="14">
        <v>2</v>
      </c>
      <c r="B11" s="12" t="s">
        <v>51</v>
      </c>
      <c r="C11" s="20">
        <v>741.87</v>
      </c>
      <c r="D11" s="20">
        <v>699.43</v>
      </c>
      <c r="E11" s="39">
        <f t="shared" si="0"/>
        <v>42.440000000000055</v>
      </c>
      <c r="F11" s="20">
        <v>776.74</v>
      </c>
      <c r="G11" s="20">
        <v>737.72</v>
      </c>
      <c r="H11" s="39">
        <f>F11-G11</f>
        <v>39.01999999999998</v>
      </c>
      <c r="I11" s="20">
        <v>813.24</v>
      </c>
      <c r="J11" s="20">
        <v>772.389</v>
      </c>
      <c r="K11" s="39">
        <f>I11-J11</f>
        <v>40.851</v>
      </c>
    </row>
    <row r="12" spans="1:11" ht="31.5">
      <c r="A12" s="14" t="s">
        <v>67</v>
      </c>
      <c r="B12" s="12" t="s">
        <v>66</v>
      </c>
      <c r="C12" s="20">
        <v>4.7</v>
      </c>
      <c r="D12" s="20">
        <v>4.7</v>
      </c>
      <c r="E12" s="39">
        <v>0</v>
      </c>
      <c r="F12" s="20">
        <v>4.7</v>
      </c>
      <c r="G12" s="20">
        <v>4.7</v>
      </c>
      <c r="H12" s="39">
        <v>0</v>
      </c>
      <c r="I12" s="20">
        <v>4.7</v>
      </c>
      <c r="J12" s="20">
        <v>4.7</v>
      </c>
      <c r="K12" s="39">
        <v>0</v>
      </c>
    </row>
    <row r="13" spans="1:11" ht="31.5">
      <c r="A13" s="14">
        <v>3</v>
      </c>
      <c r="B13" s="13" t="s">
        <v>52</v>
      </c>
      <c r="C13" s="20">
        <v>149.86</v>
      </c>
      <c r="D13" s="20">
        <v>141.28</v>
      </c>
      <c r="E13" s="39">
        <f t="shared" si="0"/>
        <v>8.580000000000013</v>
      </c>
      <c r="F13" s="20">
        <v>156.9</v>
      </c>
      <c r="G13" s="20">
        <v>149.02</v>
      </c>
      <c r="H13" s="39">
        <f aca="true" t="shared" si="1" ref="H13:H28">F13-G13</f>
        <v>7.8799999999999955</v>
      </c>
      <c r="I13" s="20">
        <v>164.27</v>
      </c>
      <c r="J13" s="20">
        <v>156.02</v>
      </c>
      <c r="K13" s="39">
        <f aca="true" t="shared" si="2" ref="K13:K28">I13-J13</f>
        <v>8.25</v>
      </c>
    </row>
    <row r="14" spans="1:11" ht="57" customHeight="1">
      <c r="A14" s="14">
        <v>4</v>
      </c>
      <c r="B14" s="12" t="s">
        <v>53</v>
      </c>
      <c r="C14" s="20">
        <v>604.33</v>
      </c>
      <c r="D14" s="20">
        <v>604.33</v>
      </c>
      <c r="E14" s="39">
        <f t="shared" si="0"/>
        <v>0</v>
      </c>
      <c r="F14" s="20">
        <v>604.33</v>
      </c>
      <c r="G14" s="20">
        <v>604.33</v>
      </c>
      <c r="H14" s="39">
        <f t="shared" si="1"/>
        <v>0</v>
      </c>
      <c r="I14" s="20">
        <v>604.33</v>
      </c>
      <c r="J14" s="20">
        <v>604.33</v>
      </c>
      <c r="K14" s="39">
        <f t="shared" si="2"/>
        <v>0</v>
      </c>
    </row>
    <row r="15" spans="1:11" ht="31.5">
      <c r="A15" s="14">
        <v>5</v>
      </c>
      <c r="B15" s="12" t="s">
        <v>54</v>
      </c>
      <c r="C15" s="20">
        <f aca="true" t="shared" si="3" ref="C15:K15">C16+C17+C18+C19</f>
        <v>200.7</v>
      </c>
      <c r="D15" s="20">
        <f t="shared" si="3"/>
        <v>178.97</v>
      </c>
      <c r="E15" s="20">
        <f t="shared" si="3"/>
        <v>21.72999999999999</v>
      </c>
      <c r="F15" s="20">
        <f t="shared" si="3"/>
        <v>210.13</v>
      </c>
      <c r="G15" s="20">
        <f t="shared" si="3"/>
        <v>188.17</v>
      </c>
      <c r="H15" s="20">
        <f t="shared" si="3"/>
        <v>21.960000000000008</v>
      </c>
      <c r="I15" s="20">
        <f t="shared" si="3"/>
        <v>220.01</v>
      </c>
      <c r="J15" s="20">
        <f t="shared" si="3"/>
        <v>197.01</v>
      </c>
      <c r="K15" s="20">
        <f t="shared" si="3"/>
        <v>23</v>
      </c>
    </row>
    <row r="16" spans="1:11" ht="31.5">
      <c r="A16" s="14" t="s">
        <v>68</v>
      </c>
      <c r="B16" s="12" t="s">
        <v>55</v>
      </c>
      <c r="C16" s="20">
        <v>0</v>
      </c>
      <c r="D16" s="20">
        <v>0</v>
      </c>
      <c r="E16" s="39">
        <f>C16-D16</f>
        <v>0</v>
      </c>
      <c r="F16" s="39">
        <v>0</v>
      </c>
      <c r="G16" s="20">
        <v>0</v>
      </c>
      <c r="H16" s="39">
        <f t="shared" si="1"/>
        <v>0</v>
      </c>
      <c r="I16" s="40">
        <v>0</v>
      </c>
      <c r="J16" s="20">
        <v>0</v>
      </c>
      <c r="K16" s="39">
        <f t="shared" si="2"/>
        <v>0</v>
      </c>
    </row>
    <row r="17" spans="1:11" ht="31.5">
      <c r="A17" s="14" t="s">
        <v>69</v>
      </c>
      <c r="B17" s="13" t="s">
        <v>57</v>
      </c>
      <c r="C17" s="20">
        <v>0</v>
      </c>
      <c r="D17" s="20">
        <v>0</v>
      </c>
      <c r="E17" s="39">
        <f>C17-D17</f>
        <v>0</v>
      </c>
      <c r="F17" s="39">
        <v>0</v>
      </c>
      <c r="G17" s="20">
        <v>0</v>
      </c>
      <c r="H17" s="39">
        <f t="shared" si="1"/>
        <v>0</v>
      </c>
      <c r="I17" s="39">
        <v>0</v>
      </c>
      <c r="J17" s="20">
        <v>0</v>
      </c>
      <c r="K17" s="39">
        <f t="shared" si="2"/>
        <v>0</v>
      </c>
    </row>
    <row r="18" spans="1:11" ht="15.75">
      <c r="A18" s="14" t="s">
        <v>70</v>
      </c>
      <c r="B18" s="12" t="s">
        <v>62</v>
      </c>
      <c r="C18" s="20">
        <v>200.7</v>
      </c>
      <c r="D18" s="20">
        <v>178.97</v>
      </c>
      <c r="E18" s="39">
        <f>C18-D18</f>
        <v>21.72999999999999</v>
      </c>
      <c r="F18" s="39">
        <v>210.13</v>
      </c>
      <c r="G18" s="20">
        <v>188.17</v>
      </c>
      <c r="H18" s="39">
        <f t="shared" si="1"/>
        <v>21.960000000000008</v>
      </c>
      <c r="I18" s="39">
        <v>220.01</v>
      </c>
      <c r="J18" s="20">
        <v>197.01</v>
      </c>
      <c r="K18" s="39">
        <f t="shared" si="2"/>
        <v>23</v>
      </c>
    </row>
    <row r="19" spans="1:11" ht="15.75">
      <c r="A19" s="14" t="s">
        <v>71</v>
      </c>
      <c r="B19" s="12" t="s">
        <v>56</v>
      </c>
      <c r="C19" s="20">
        <v>0</v>
      </c>
      <c r="D19" s="20">
        <v>0</v>
      </c>
      <c r="E19" s="39">
        <f t="shared" si="0"/>
        <v>0</v>
      </c>
      <c r="F19" s="39">
        <v>0</v>
      </c>
      <c r="G19" s="20">
        <v>0</v>
      </c>
      <c r="H19" s="39">
        <f t="shared" si="1"/>
        <v>0</v>
      </c>
      <c r="I19" s="39">
        <v>0</v>
      </c>
      <c r="J19" s="20">
        <v>0</v>
      </c>
      <c r="K19" s="39">
        <f t="shared" si="2"/>
        <v>0</v>
      </c>
    </row>
    <row r="20" spans="1:11" ht="66.75" customHeight="1">
      <c r="A20" s="14">
        <v>6</v>
      </c>
      <c r="B20" s="12" t="s">
        <v>25</v>
      </c>
      <c r="C20" s="20">
        <v>329.04</v>
      </c>
      <c r="D20" s="20">
        <v>318.61</v>
      </c>
      <c r="E20" s="39">
        <f t="shared" si="0"/>
        <v>10.430000000000007</v>
      </c>
      <c r="F20" s="40">
        <v>344.5</v>
      </c>
      <c r="G20" s="20">
        <v>333.19</v>
      </c>
      <c r="H20" s="39">
        <f t="shared" si="1"/>
        <v>11.310000000000002</v>
      </c>
      <c r="I20" s="40">
        <v>360.69</v>
      </c>
      <c r="J20" s="20">
        <v>348.85</v>
      </c>
      <c r="K20" s="39">
        <f t="shared" si="2"/>
        <v>11.839999999999975</v>
      </c>
    </row>
    <row r="21" spans="1:11" ht="66" customHeight="1">
      <c r="A21" s="14">
        <v>7</v>
      </c>
      <c r="B21" s="12" t="s">
        <v>82</v>
      </c>
      <c r="C21" s="20">
        <f>4333.75-C11-C13-C14-C15-C20</f>
        <v>2307.9500000000003</v>
      </c>
      <c r="D21" s="20">
        <f>4081.525-D11-D13-D14-D15-D20</f>
        <v>2138.905</v>
      </c>
      <c r="E21" s="39">
        <f t="shared" si="0"/>
        <v>169.04500000000007</v>
      </c>
      <c r="F21" s="20">
        <f>4484.14-F11-F13-F14-F15-F20</f>
        <v>2391.5400000000004</v>
      </c>
      <c r="G21" s="20">
        <f>4245.463-G11-G13-G14-G15-G20</f>
        <v>2233.0329999999994</v>
      </c>
      <c r="H21" s="39">
        <f t="shared" si="1"/>
        <v>158.50700000000097</v>
      </c>
      <c r="I21" s="20">
        <f>4650.37-I11-I13-I14-I15-I20</f>
        <v>2487.8300000000004</v>
      </c>
      <c r="J21" s="20">
        <f>4396.97-J11-J13-J14-J15-J20</f>
        <v>2318.3710000000005</v>
      </c>
      <c r="K21" s="39">
        <f t="shared" si="2"/>
        <v>169.45899999999983</v>
      </c>
    </row>
    <row r="22" spans="1:11" ht="28.5" customHeight="1">
      <c r="A22" s="14" t="s">
        <v>72</v>
      </c>
      <c r="B22" s="12" t="s">
        <v>73</v>
      </c>
      <c r="C22" s="20">
        <v>546.19</v>
      </c>
      <c r="D22" s="20">
        <v>514.22</v>
      </c>
      <c r="E22" s="39">
        <f t="shared" si="0"/>
        <v>31.970000000000027</v>
      </c>
      <c r="F22" s="40">
        <v>546.19</v>
      </c>
      <c r="G22" s="20">
        <v>521.82</v>
      </c>
      <c r="H22" s="39">
        <f t="shared" si="1"/>
        <v>24.370000000000005</v>
      </c>
      <c r="I22" s="39">
        <v>554.93</v>
      </c>
      <c r="J22" s="20">
        <v>525.99</v>
      </c>
      <c r="K22" s="39">
        <f t="shared" si="2"/>
        <v>28.93999999999994</v>
      </c>
    </row>
    <row r="23" spans="1:11" ht="35.25" customHeight="1">
      <c r="A23" s="14" t="s">
        <v>74</v>
      </c>
      <c r="B23" s="12" t="s">
        <v>75</v>
      </c>
      <c r="C23" s="20">
        <v>1509.87</v>
      </c>
      <c r="D23" s="20">
        <v>1441.11</v>
      </c>
      <c r="E23" s="39">
        <f t="shared" si="0"/>
        <v>68.75999999999999</v>
      </c>
      <c r="F23" s="39">
        <v>1581.61</v>
      </c>
      <c r="G23" s="20">
        <v>1514.77</v>
      </c>
      <c r="H23" s="39">
        <f t="shared" si="1"/>
        <v>66.83999999999992</v>
      </c>
      <c r="I23" s="39">
        <v>1656.76</v>
      </c>
      <c r="J23" s="20">
        <v>1586.69</v>
      </c>
      <c r="K23" s="39">
        <f t="shared" si="2"/>
        <v>70.06999999999994</v>
      </c>
    </row>
    <row r="24" spans="1:11" ht="50.25" customHeight="1">
      <c r="A24" s="14" t="s">
        <v>76</v>
      </c>
      <c r="B24" s="12" t="s">
        <v>63</v>
      </c>
      <c r="C24" s="20">
        <v>121.63</v>
      </c>
      <c r="D24" s="20">
        <v>114.67</v>
      </c>
      <c r="E24" s="39">
        <f t="shared" si="0"/>
        <v>6.959999999999994</v>
      </c>
      <c r="F24" s="39">
        <v>127.35</v>
      </c>
      <c r="G24" s="20">
        <v>120.95</v>
      </c>
      <c r="H24" s="39">
        <f t="shared" si="1"/>
        <v>6.3999999999999915</v>
      </c>
      <c r="I24" s="39">
        <v>133.33</v>
      </c>
      <c r="J24" s="20">
        <v>126.63</v>
      </c>
      <c r="K24" s="39">
        <f t="shared" si="2"/>
        <v>6.700000000000017</v>
      </c>
    </row>
    <row r="25" spans="1:11" ht="42" customHeight="1">
      <c r="A25" s="14" t="s">
        <v>77</v>
      </c>
      <c r="B25" s="13" t="s">
        <v>57</v>
      </c>
      <c r="C25" s="20">
        <v>24.57</v>
      </c>
      <c r="D25" s="20">
        <v>23.16</v>
      </c>
      <c r="E25" s="39">
        <f t="shared" si="0"/>
        <v>1.4100000000000001</v>
      </c>
      <c r="F25" s="39">
        <v>25.72</v>
      </c>
      <c r="G25" s="20">
        <v>24.43</v>
      </c>
      <c r="H25" s="39">
        <f t="shared" si="1"/>
        <v>1.2899999999999991</v>
      </c>
      <c r="I25" s="39">
        <v>26.93</v>
      </c>
      <c r="J25" s="20">
        <v>25.58</v>
      </c>
      <c r="K25" s="39">
        <f t="shared" si="2"/>
        <v>1.3500000000000014</v>
      </c>
    </row>
    <row r="26" spans="1:11" ht="54" customHeight="1">
      <c r="A26" s="14" t="s">
        <v>78</v>
      </c>
      <c r="B26" s="13" t="s">
        <v>79</v>
      </c>
      <c r="C26" s="20">
        <v>248.95</v>
      </c>
      <c r="D26" s="20">
        <v>180.62</v>
      </c>
      <c r="E26" s="39">
        <f t="shared" si="0"/>
        <v>68.32999999999998</v>
      </c>
      <c r="F26" s="39">
        <v>260.64</v>
      </c>
      <c r="G26" s="20">
        <v>193.42</v>
      </c>
      <c r="H26" s="39">
        <f t="shared" si="1"/>
        <v>67.22</v>
      </c>
      <c r="I26" s="39">
        <v>272.89</v>
      </c>
      <c r="J26" s="20">
        <v>202.51</v>
      </c>
      <c r="K26" s="39">
        <f t="shared" si="2"/>
        <v>70.38</v>
      </c>
    </row>
    <row r="27" spans="1:11" ht="54" customHeight="1">
      <c r="A27" s="14" t="s">
        <v>80</v>
      </c>
      <c r="B27" s="12" t="s">
        <v>64</v>
      </c>
      <c r="C27" s="20">
        <v>142.86</v>
      </c>
      <c r="D27" s="20">
        <v>118.81</v>
      </c>
      <c r="E27" s="39">
        <f t="shared" si="0"/>
        <v>24.05000000000001</v>
      </c>
      <c r="F27" s="39">
        <v>149.57</v>
      </c>
      <c r="G27" s="20">
        <v>127.85</v>
      </c>
      <c r="H27" s="39">
        <f t="shared" si="1"/>
        <v>21.72</v>
      </c>
      <c r="I27" s="39">
        <v>156.6</v>
      </c>
      <c r="J27" s="20">
        <v>133.86</v>
      </c>
      <c r="K27" s="39">
        <f t="shared" si="2"/>
        <v>22.73999999999998</v>
      </c>
    </row>
    <row r="28" spans="1:11" ht="37.5" customHeight="1">
      <c r="A28" s="14" t="s">
        <v>81</v>
      </c>
      <c r="B28" s="13" t="s">
        <v>57</v>
      </c>
      <c r="C28" s="20">
        <v>28.86</v>
      </c>
      <c r="D28" s="20">
        <v>24</v>
      </c>
      <c r="E28" s="39">
        <f t="shared" si="0"/>
        <v>4.859999999999999</v>
      </c>
      <c r="F28" s="39">
        <v>30.21</v>
      </c>
      <c r="G28" s="20">
        <v>25.82</v>
      </c>
      <c r="H28" s="39">
        <f t="shared" si="1"/>
        <v>4.390000000000001</v>
      </c>
      <c r="I28" s="39">
        <v>31.63</v>
      </c>
      <c r="J28" s="20">
        <v>27.04</v>
      </c>
      <c r="K28" s="39">
        <f t="shared" si="2"/>
        <v>4.59</v>
      </c>
    </row>
    <row r="29" spans="1:11" ht="37.5" customHeight="1">
      <c r="A29" s="14">
        <v>8</v>
      </c>
      <c r="B29" s="13" t="s">
        <v>65</v>
      </c>
      <c r="C29" s="20">
        <f aca="true" t="shared" si="4" ref="C29:K29">C10+C11+C13+C14+C15+C20+C21</f>
        <v>4333.75</v>
      </c>
      <c r="D29" s="20">
        <f t="shared" si="4"/>
        <v>4081.525</v>
      </c>
      <c r="E29" s="20">
        <f t="shared" si="4"/>
        <v>252.22500000000014</v>
      </c>
      <c r="F29" s="20">
        <f t="shared" si="4"/>
        <v>4484.14</v>
      </c>
      <c r="G29" s="20">
        <f t="shared" si="4"/>
        <v>4245.463</v>
      </c>
      <c r="H29" s="20">
        <f t="shared" si="4"/>
        <v>238.67700000000096</v>
      </c>
      <c r="I29" s="20">
        <f t="shared" si="4"/>
        <v>4650.370000000001</v>
      </c>
      <c r="J29" s="20">
        <f t="shared" si="4"/>
        <v>4396.970000000001</v>
      </c>
      <c r="K29" s="20">
        <f t="shared" si="4"/>
        <v>253.3999999999998</v>
      </c>
    </row>
    <row r="30" spans="1:11" ht="37.5" customHeight="1">
      <c r="A30" s="14">
        <v>9</v>
      </c>
      <c r="B30" s="13" t="s">
        <v>59</v>
      </c>
      <c r="C30" s="20">
        <v>88.12</v>
      </c>
      <c r="D30" s="20">
        <v>62.61</v>
      </c>
      <c r="E30" s="39">
        <f t="shared" si="0"/>
        <v>25.510000000000005</v>
      </c>
      <c r="F30" s="39">
        <v>70.2</v>
      </c>
      <c r="G30" s="20">
        <v>53.684</v>
      </c>
      <c r="H30" s="39">
        <f>F30-G30</f>
        <v>16.516000000000005</v>
      </c>
      <c r="I30" s="39">
        <v>70.19</v>
      </c>
      <c r="J30" s="20">
        <v>46.21</v>
      </c>
      <c r="K30" s="39">
        <f>I30-J30</f>
        <v>23.979999999999997</v>
      </c>
    </row>
    <row r="31" spans="1:11" ht="37.5" customHeight="1">
      <c r="A31" s="14" t="s">
        <v>58</v>
      </c>
      <c r="B31" s="13" t="s">
        <v>60</v>
      </c>
      <c r="C31" s="20">
        <v>13.22</v>
      </c>
      <c r="D31" s="20">
        <v>9.39</v>
      </c>
      <c r="E31" s="39">
        <f t="shared" si="0"/>
        <v>3.83</v>
      </c>
      <c r="F31" s="39">
        <v>10.53</v>
      </c>
      <c r="G31" s="20">
        <v>8.05</v>
      </c>
      <c r="H31" s="39">
        <f>F31-G31</f>
        <v>2.4799999999999986</v>
      </c>
      <c r="I31" s="39">
        <v>10.53</v>
      </c>
      <c r="J31" s="20">
        <v>6.93</v>
      </c>
      <c r="K31" s="39">
        <f>I31-J31</f>
        <v>3.5999999999999996</v>
      </c>
    </row>
    <row r="32" spans="1:11" ht="47.25">
      <c r="A32" s="17">
        <v>10</v>
      </c>
      <c r="B32" s="12" t="s">
        <v>61</v>
      </c>
      <c r="C32" s="41">
        <f>C29+C30</f>
        <v>4421.87</v>
      </c>
      <c r="D32" s="20">
        <f>D29+D30</f>
        <v>4144.135</v>
      </c>
      <c r="E32" s="39">
        <f t="shared" si="0"/>
        <v>277.7349999999997</v>
      </c>
      <c r="F32" s="20">
        <f>F29+F30</f>
        <v>4554.34</v>
      </c>
      <c r="G32" s="20">
        <f>G29+G30</f>
        <v>4299.147</v>
      </c>
      <c r="H32" s="39">
        <f>F32-G32</f>
        <v>255.1930000000002</v>
      </c>
      <c r="I32" s="20">
        <f>I29+I30</f>
        <v>4720.56</v>
      </c>
      <c r="J32" s="20">
        <f>J29+J30</f>
        <v>4443.180000000001</v>
      </c>
      <c r="K32" s="39">
        <f>I32-J32</f>
        <v>277.3799999999992</v>
      </c>
    </row>
  </sheetData>
  <sheetProtection/>
  <mergeCells count="9">
    <mergeCell ref="A7:A8"/>
    <mergeCell ref="B7:B8"/>
    <mergeCell ref="C7:E7"/>
    <mergeCell ref="C2:E2"/>
    <mergeCell ref="A5:K5"/>
    <mergeCell ref="F7:H7"/>
    <mergeCell ref="I7:K7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view="pageLayout" workbookViewId="0" topLeftCell="A1">
      <selection activeCell="H9" sqref="H9:I9"/>
    </sheetView>
  </sheetViews>
  <sheetFormatPr defaultColWidth="9.140625" defaultRowHeight="12.75"/>
  <cols>
    <col min="1" max="1" width="4.28125" style="23" customWidth="1"/>
    <col min="2" max="2" width="30.28125" style="23" customWidth="1"/>
    <col min="3" max="9" width="13.00390625" style="23" customWidth="1"/>
    <col min="10" max="16384" width="9.140625" style="23" customWidth="1"/>
  </cols>
  <sheetData>
    <row r="1" spans="6:12" ht="57.75" customHeight="1">
      <c r="F1" s="24"/>
      <c r="G1" s="52" t="s">
        <v>39</v>
      </c>
      <c r="H1" s="56"/>
      <c r="I1" s="56"/>
      <c r="J1" s="25"/>
      <c r="K1" s="25"/>
      <c r="L1" s="25"/>
    </row>
    <row r="3" spans="1:12" ht="49.5" customHeight="1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26"/>
      <c r="K3" s="26"/>
      <c r="L3" s="26"/>
    </row>
    <row r="5" spans="1:9" s="27" customFormat="1" ht="50.25" customHeight="1">
      <c r="A5" s="58" t="s">
        <v>6</v>
      </c>
      <c r="B5" s="58" t="s">
        <v>11</v>
      </c>
      <c r="C5" s="58" t="s">
        <v>8</v>
      </c>
      <c r="D5" s="58" t="s">
        <v>30</v>
      </c>
      <c r="E5" s="58"/>
      <c r="F5" s="58"/>
      <c r="G5" s="58"/>
      <c r="H5" s="58"/>
      <c r="I5" s="58"/>
    </row>
    <row r="6" spans="1:9" s="27" customFormat="1" ht="55.5" customHeight="1">
      <c r="A6" s="58"/>
      <c r="B6" s="58"/>
      <c r="C6" s="58"/>
      <c r="D6" s="28" t="s">
        <v>31</v>
      </c>
      <c r="E6" s="28" t="s">
        <v>32</v>
      </c>
      <c r="F6" s="28" t="s">
        <v>33</v>
      </c>
      <c r="G6" s="28" t="s">
        <v>34</v>
      </c>
      <c r="H6" s="11" t="s">
        <v>35</v>
      </c>
      <c r="I6" s="11" t="s">
        <v>36</v>
      </c>
    </row>
    <row r="7" spans="1:9" s="27" customFormat="1" ht="15.75">
      <c r="A7" s="22">
        <v>1</v>
      </c>
      <c r="B7" s="22">
        <v>2</v>
      </c>
      <c r="C7" s="22">
        <v>3</v>
      </c>
      <c r="D7" s="29">
        <v>4</v>
      </c>
      <c r="E7" s="29">
        <v>5</v>
      </c>
      <c r="F7" s="29">
        <v>6</v>
      </c>
      <c r="G7" s="29">
        <v>7</v>
      </c>
      <c r="H7" s="30"/>
      <c r="I7" s="30"/>
    </row>
    <row r="8" spans="1:9" s="27" customFormat="1" ht="52.5" customHeight="1">
      <c r="A8" s="22" t="s">
        <v>37</v>
      </c>
      <c r="B8" s="21" t="s">
        <v>12</v>
      </c>
      <c r="C8" s="22" t="s">
        <v>13</v>
      </c>
      <c r="D8" s="31">
        <v>185</v>
      </c>
      <c r="E8" s="31">
        <v>192.77</v>
      </c>
      <c r="F8" s="29">
        <v>192.77</v>
      </c>
      <c r="G8" s="32">
        <v>199.13</v>
      </c>
      <c r="H8" s="29">
        <v>199.13</v>
      </c>
      <c r="I8" s="32">
        <v>205.9</v>
      </c>
    </row>
    <row r="9" spans="1:9" ht="52.5" customHeight="1">
      <c r="A9" s="22" t="s">
        <v>38</v>
      </c>
      <c r="B9" s="21" t="s">
        <v>14</v>
      </c>
      <c r="C9" s="22" t="s">
        <v>13</v>
      </c>
      <c r="D9" s="32">
        <f aca="true" t="shared" si="0" ref="D9:I9">D8</f>
        <v>185</v>
      </c>
      <c r="E9" s="32">
        <f t="shared" si="0"/>
        <v>192.77</v>
      </c>
      <c r="F9" s="32">
        <f t="shared" si="0"/>
        <v>192.77</v>
      </c>
      <c r="G9" s="32">
        <f t="shared" si="0"/>
        <v>199.13</v>
      </c>
      <c r="H9" s="32">
        <f t="shared" si="0"/>
        <v>199.13</v>
      </c>
      <c r="I9" s="32">
        <f t="shared" si="0"/>
        <v>205.9</v>
      </c>
    </row>
    <row r="11" spans="1:9" ht="56.25" customHeight="1">
      <c r="A11" s="55" t="s">
        <v>15</v>
      </c>
      <c r="B11" s="55"/>
      <c r="C11" s="55"/>
      <c r="D11" s="55"/>
      <c r="E11" s="55"/>
      <c r="F11" s="55"/>
      <c r="G11" s="55"/>
      <c r="H11" s="55"/>
      <c r="I11" s="55"/>
    </row>
  </sheetData>
  <sheetProtection/>
  <mergeCells count="7">
    <mergeCell ref="A11:I11"/>
    <mergeCell ref="G1:I1"/>
    <mergeCell ref="A3:I3"/>
    <mergeCell ref="A5:A6"/>
    <mergeCell ref="B5:B6"/>
    <mergeCell ref="C5:C6"/>
    <mergeCell ref="D5:I5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Muhanko</cp:lastModifiedBy>
  <cp:lastPrinted>2013-10-25T04:10:58Z</cp:lastPrinted>
  <dcterms:created xsi:type="dcterms:W3CDTF">1996-10-08T23:32:33Z</dcterms:created>
  <dcterms:modified xsi:type="dcterms:W3CDTF">2013-10-25T09:34:03Z</dcterms:modified>
  <cp:category/>
  <cp:version/>
  <cp:contentType/>
  <cp:contentStatus/>
</cp:coreProperties>
</file>